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1F24CA76-75DD-4EC7-9C77-9A8D25DBD0F0}" xr6:coauthVersionLast="47" xr6:coauthVersionMax="47" xr10:uidLastSave="{00000000-0000-0000-0000-000000000000}"/>
  <bookViews>
    <workbookView xWindow="1380" yWindow="1380" windowWidth="16875" windowHeight="10523" tabRatio="780" activeTab="1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1" l="1"/>
  <c r="C26" i="11" s="1"/>
  <c r="C27" i="11" s="1"/>
  <c r="C28" i="11" s="1"/>
  <c r="C29" i="11" s="1"/>
  <c r="C30" i="11" s="1"/>
  <c r="C31" i="11" s="1"/>
  <c r="C32" i="11" s="1"/>
  <c r="F35" i="11"/>
  <c r="F36" i="11"/>
  <c r="K26" i="11"/>
  <c r="K25" i="11"/>
  <c r="J32" i="11"/>
  <c r="K32" i="11" s="1"/>
  <c r="I32" i="11"/>
  <c r="J31" i="11"/>
  <c r="K31" i="11" s="1"/>
  <c r="I31" i="11"/>
  <c r="J30" i="11"/>
  <c r="K30" i="11" s="1"/>
  <c r="I30" i="11"/>
  <c r="J29" i="11"/>
  <c r="K29" i="11" s="1"/>
  <c r="I29" i="11"/>
  <c r="J28" i="11"/>
  <c r="K28" i="11" s="1"/>
  <c r="I28" i="11"/>
  <c r="J27" i="11"/>
  <c r="K27" i="11" s="1"/>
  <c r="I27" i="11"/>
  <c r="J26" i="11"/>
  <c r="I26" i="11"/>
  <c r="J25" i="11"/>
  <c r="I25" i="11"/>
  <c r="J24" i="11"/>
  <c r="K24" i="11" s="1"/>
  <c r="I24" i="11"/>
  <c r="J23" i="11"/>
  <c r="K23" i="11" s="1"/>
  <c r="I23" i="11"/>
  <c r="C24" i="11"/>
  <c r="F22" i="11"/>
  <c r="F20" i="11"/>
  <c r="F19" i="11"/>
  <c r="F18" i="11"/>
  <c r="F17" i="11"/>
  <c r="F16" i="11"/>
  <c r="F15" i="11"/>
  <c r="F14" i="11"/>
  <c r="F13" i="11"/>
  <c r="B13" i="1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J22" i="11"/>
  <c r="K22" i="11" s="1"/>
  <c r="I22" i="11"/>
  <c r="I21" i="11"/>
  <c r="E21" i="11"/>
  <c r="J21" i="11" s="1"/>
  <c r="K21" i="11" s="1"/>
  <c r="I20" i="11"/>
  <c r="I19" i="11"/>
  <c r="I18" i="11"/>
  <c r="J17" i="11"/>
  <c r="K17" i="11" s="1"/>
  <c r="I17" i="11"/>
  <c r="I16" i="11"/>
  <c r="I15" i="11"/>
  <c r="J14" i="11"/>
  <c r="K14" i="11" s="1"/>
  <c r="I14" i="11"/>
  <c r="J13" i="11"/>
  <c r="K13" i="11" s="1"/>
  <c r="I13" i="11"/>
  <c r="I12" i="11"/>
  <c r="J20" i="11"/>
  <c r="K20" i="11" s="1"/>
  <c r="E19" i="11"/>
  <c r="J19" i="11" s="1"/>
  <c r="K19" i="11" s="1"/>
  <c r="E18" i="11"/>
  <c r="J18" i="11" s="1"/>
  <c r="K18" i="11" s="1"/>
  <c r="E17" i="11"/>
  <c r="E16" i="11"/>
  <c r="J16" i="11" s="1"/>
  <c r="K16" i="11" s="1"/>
  <c r="E15" i="11"/>
  <c r="J15" i="11" s="1"/>
  <c r="K15" i="11" s="1"/>
  <c r="E14" i="11"/>
  <c r="E13" i="11"/>
  <c r="E12" i="11"/>
  <c r="J12" i="11" s="1"/>
  <c r="K12" i="11" s="1"/>
  <c r="C14" i="11"/>
  <c r="C15" i="11" s="1"/>
  <c r="C16" i="11" s="1"/>
  <c r="C17" i="11" s="1"/>
  <c r="C18" i="11" s="1"/>
  <c r="C19" i="11" s="1"/>
  <c r="C20" i="11" s="1"/>
  <c r="C21" i="11" s="1"/>
  <c r="C22" i="11" s="1"/>
  <c r="C13" i="11"/>
  <c r="M33" i="11" l="1"/>
  <c r="B7" i="11"/>
  <c r="K33" i="11" l="1"/>
  <c r="L33" i="11" l="1"/>
</calcChain>
</file>

<file path=xl/sharedStrings.xml><?xml version="1.0" encoding="utf-8"?>
<sst xmlns="http://schemas.openxmlformats.org/spreadsheetml/2006/main" count="91" uniqueCount="63">
  <si>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</si>
  <si>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</si>
  <si>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</si>
  <si>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</si>
  <si>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</si>
  <si>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</si>
  <si>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</si>
  <si>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</si>
  <si>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</si>
  <si>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</si>
  <si>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</si>
  <si>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</si>
  <si>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</si>
  <si>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</si>
  <si>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</si>
  <si>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</si>
  <si>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</si>
  <si>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</si>
  <si>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</si>
  <si>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</si>
  <si>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</si>
  <si>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</si>
  <si>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</si>
  <si>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</si>
  <si>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</si>
  <si>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</si>
  <si>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</si>
  <si>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</si>
  <si>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</si>
  <si>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</si>
  <si>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</si>
  <si>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</si>
  <si>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</si>
  <si>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</si>
  <si>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Mínimo técnico (MW):</t>
  </si>
  <si>
    <t>Potencia nominal (MW):</t>
  </si>
  <si>
    <t>Banda muerta (Hz):</t>
  </si>
  <si>
    <t>80% del rango (MW):</t>
  </si>
  <si>
    <t>B</t>
  </si>
  <si>
    <t>Interna</t>
  </si>
  <si>
    <t>Habilitada en 30 mHz</t>
  </si>
  <si>
    <t>Sobrefrecuencia</t>
  </si>
  <si>
    <t>Subfrecuencia</t>
  </si>
  <si>
    <t>y el momento en que la potencia alcanza su valor permanente</t>
  </si>
  <si>
    <t>cada frecuencia. Esto se debe a que los puntos restantes corresponden al transitorio entre el instante en que se produce el salto de frecuencia</t>
  </si>
  <si>
    <r>
      <t xml:space="preserve">Nota: en el gráfico Potencia vs Frecuencia (sobrefrecuencia) se ajustó la recta de estatismo al extremo </t>
    </r>
    <r>
      <rPr>
        <b/>
        <sz val="11"/>
        <color theme="1"/>
        <rFont val="Calibri"/>
        <family val="2"/>
        <scheme val="minor"/>
      </rPr>
      <t>inferior</t>
    </r>
    <r>
      <rPr>
        <sz val="11"/>
        <color theme="1"/>
        <rFont val="Calibri"/>
        <family val="2"/>
        <scheme val="minor"/>
      </rPr>
      <t xml:space="preserve"> de la nube de puntos formada para 
</t>
    </r>
  </si>
  <si>
    <t>F</t>
  </si>
  <si>
    <t>Tiempo de establecimiento (s)</t>
  </si>
  <si>
    <t>Escalon +0.2Hz</t>
  </si>
  <si>
    <t>Escalón</t>
  </si>
  <si>
    <t>Escalon -0.2Hz</t>
  </si>
  <si>
    <t>Máximos</t>
  </si>
  <si>
    <t>Mínimos</t>
  </si>
  <si>
    <t>Rango</t>
  </si>
  <si>
    <t>Anexo 1 Acuerdo 1826</t>
  </si>
  <si>
    <t>Capacidad efectiva neta (MW)</t>
  </si>
  <si>
    <t>Mínimo técnico (MW)</t>
  </si>
  <si>
    <t>Potencia nominal en el POM (MW)*</t>
  </si>
  <si>
    <t>Carga del cliente en el momento de la prueba (MW)*</t>
  </si>
  <si>
    <t>Rango de la prueba operativo**</t>
  </si>
  <si>
    <t>*Solo aplica para Autogeneradores que no entregan excedentes</t>
  </si>
  <si>
    <t>**Para autogeneradores sin entrega de excedentes el rango operativo será la carga del cliente menos el Mínimo técnico operativo de la planta visto a la salida de esta.</t>
  </si>
  <si>
    <t>Escalon 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</si>
</sst>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22" fontId="2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0" xfId="0" applyFont="1" applyFill="1"/>
    <xf numFmtId="0" fontId="0" fillId="3" borderId="0" xfId="0" applyFill="1"/>
    <xf numFmtId="0" fontId="2" fillId="5" borderId="2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682037</xdr:colOff>
      <xdr:row>27</xdr:row>
      <xdr:rowOff>117592</xdr:rowOff>
    </xdr:from>
    <xdr:to>
      <xdr:col>6</xdr:col>
      <xdr:colOff>755065</xdr:colOff>
      <xdr:row>45</xdr:row>
      <xdr:rowOff>94074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EAB386-8DB1-0F4A-25AC-4EE497C703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4" b="5285"/>
        <a:stretch/>
      </xdr:blipFill>
      <xdr:spPr bwMode="auto">
        <a:xfrm>
          <a:off x="682037" y="6408796"/>
          <a:ext cx="5164787" cy="336314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56029</xdr:colOff>
      <xdr:row>8</xdr:row>
      <xdr:rowOff>89647</xdr:rowOff>
    </xdr:from>
    <xdr:to>
      <xdr:col>6</xdr:col>
      <xdr:colOff>683558</xdr:colOff>
      <xdr:row>25</xdr:row>
      <xdr:rowOff>170488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D7D26D-D9ED-3EBB-DA45-70E5D5508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823" y="2779059"/>
          <a:ext cx="4964206" cy="335295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12</xdr:col>
      <xdr:colOff>4213</xdr:colOff>
      <xdr:row>19</xdr:row>
      <xdr:rowOff>171450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E74D1DA-B064-B70E-777A-8AA3DF7A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866900"/>
          <a:ext cx="5338213" cy="2876550"/>
        </a:xfrm>
        <a:prstGeom prst="rect">
          <a:avLst/>
        </a:prstGeom>
      </xdr:spPr>
    </xdr:pic>
    <xdr:clientData/>
  </xdr:twoCellAnchor>
  <xdr:twoCellAnchor editAs="oneCell">
    <xdr:from>
      <xdr:col>4</xdr:col>
      <xdr:colOff>704850</xdr:colOff>
      <xdr:row>24</xdr:row>
      <xdr:rowOff>133350</xdr:rowOff>
    </xdr:from>
    <xdr:to>
      <xdr:col>12</xdr:col>
      <xdr:colOff>53120</xdr:colOff>
      <xdr:row>40</xdr:row>
      <xdr:rowOff>19050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63A2073-DE5C-86D3-952B-CB1CF0BA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0750" y="5657850"/>
          <a:ext cx="5444270" cy="293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104100</xdr:colOff>
      <xdr:row>20</xdr:row>
      <xdr:rowOff>4918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E87B0C1-D6F6-49F1-3713-30A856AF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66900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152400</xdr:rowOff>
    </xdr:from>
    <xdr:to>
      <xdr:col>4</xdr:col>
      <xdr:colOff>104100</xdr:colOff>
      <xdr:row>40</xdr:row>
      <xdr:rowOff>4918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75B1620-D964-7F62-E953-E9D6A4EB9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676900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4</xdr:col>
      <xdr:colOff>104100</xdr:colOff>
      <xdr:row>60</xdr:row>
      <xdr:rowOff>43018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254E4E6-8B0A-59D7-067F-CA3DC7DCF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601200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45</xdr:row>
      <xdr:rowOff>1</xdr:rowOff>
    </xdr:from>
    <xdr:to>
      <xdr:col>12</xdr:col>
      <xdr:colOff>66000</xdr:colOff>
      <xdr:row>60</xdr:row>
      <xdr:rowOff>52346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D378627E-C80F-FFF9-1B94-534C49490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57900" y="9601201"/>
          <a:ext cx="5400000" cy="290984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45</xdr:row>
      <xdr:rowOff>1</xdr:rowOff>
    </xdr:from>
    <xdr:to>
      <xdr:col>20</xdr:col>
      <xdr:colOff>66000</xdr:colOff>
      <xdr:row>60</xdr:row>
      <xdr:rowOff>52346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D948D3E-478D-9BED-B64C-9BF8E194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53900" y="9601201"/>
          <a:ext cx="5400000" cy="290984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45</xdr:row>
      <xdr:rowOff>0</xdr:rowOff>
    </xdr:from>
    <xdr:to>
      <xdr:col>29</xdr:col>
      <xdr:colOff>66000</xdr:colOff>
      <xdr:row>60</xdr:row>
      <xdr:rowOff>43018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96505D5-3CCE-7852-1A3F-DFAB3789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11900" y="9601200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29</xdr:col>
      <xdr:colOff>14712</xdr:colOff>
      <xdr:row>20</xdr:row>
      <xdr:rowOff>116287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25AB6BB-9787-7053-9FB4-D11091ECC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141587" y="1813413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29</xdr:col>
      <xdr:colOff>14712</xdr:colOff>
      <xdr:row>40</xdr:row>
      <xdr:rowOff>152922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AF7DBFC-814C-E0A2-C977-7C302F4C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141587" y="5513510"/>
          <a:ext cx="5400000" cy="290051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</xdr:row>
      <xdr:rowOff>1</xdr:rowOff>
    </xdr:from>
    <xdr:to>
      <xdr:col>20</xdr:col>
      <xdr:colOff>94678</xdr:colOff>
      <xdr:row>19</xdr:row>
      <xdr:rowOff>154765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FC0D6-EFA0-2EA8-0714-70FC43AA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95726" y="1843549"/>
          <a:ext cx="5400000" cy="290984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1</xdr:rowOff>
    </xdr:from>
    <xdr:to>
      <xdr:col>20</xdr:col>
      <xdr:colOff>94678</xdr:colOff>
      <xdr:row>39</xdr:row>
      <xdr:rowOff>185491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D8E469-26BA-FDA7-6900-BA3FA898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95726" y="5766211"/>
          <a:ext cx="5400000" cy="290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zoomScale="75" workbookViewId="0">
      <selection activeCell="B15" sqref="B15"/>
    </sheetView>
  </sheetViews>
  <sheetFormatPr baseColWidth="10" defaultRowHeight="14.25" x14ac:dyDescent="0.45"/>
  <cols>
    <col min="1" max="1" width="77.265625" bestFit="1" customWidth="1"/>
    <col min="2" max="2" width="22.265625" customWidth="1"/>
    <col min="3" max="3" width="41.86328125" customWidth="1"/>
  </cols>
  <sheetData>
    <row r="1" spans="1:3" ht="77.45" customHeight="1" x14ac:dyDescent="0.45">
      <c r="B1" s="1" t="s">
        <v>54</v>
      </c>
    </row>
    <row r="2" spans="1:3" ht="16.5" x14ac:dyDescent="0.6">
      <c r="A2" s="2" t="s">
        <v>7</v>
      </c>
      <c r="B2" s="3"/>
      <c r="C2" s="3"/>
    </row>
    <row r="3" spans="1:3" ht="16.5" x14ac:dyDescent="0.6">
      <c r="A3" s="3"/>
      <c r="B3" s="4" t="s">
        <v>3</v>
      </c>
      <c r="C3" s="4" t="s">
        <v>6</v>
      </c>
    </row>
    <row r="4" spans="1:3" ht="16.5" x14ac:dyDescent="0.6">
      <c r="A4" s="3"/>
      <c r="B4" s="5"/>
      <c r="C4" s="5"/>
    </row>
    <row r="5" spans="1:3" ht="16.5" x14ac:dyDescent="0.45">
      <c r="A5" s="6" t="s">
        <v>23</v>
      </c>
      <c r="B5" s="27" t="s">
        <v>38</v>
      </c>
      <c r="C5" s="7"/>
    </row>
    <row r="6" spans="1:3" ht="16.5" x14ac:dyDescent="0.45">
      <c r="A6" s="6" t="s">
        <v>4</v>
      </c>
      <c r="B6" s="27" t="s">
        <v>39</v>
      </c>
      <c r="C6" s="7"/>
    </row>
    <row r="7" spans="1:3" ht="33" x14ac:dyDescent="0.45">
      <c r="A7" s="6" t="s">
        <v>5</v>
      </c>
      <c r="B7" s="27" t="s">
        <v>40</v>
      </c>
      <c r="C7" s="7"/>
    </row>
    <row r="8" spans="1:3" ht="33" x14ac:dyDescent="0.45">
      <c r="A8" s="6" t="s">
        <v>24</v>
      </c>
      <c r="B8" s="27" t="s">
        <v>46</v>
      </c>
      <c r="C8" s="7"/>
    </row>
    <row r="9" spans="1:3" ht="16.5" x14ac:dyDescent="0.45">
      <c r="A9" s="23" t="s">
        <v>55</v>
      </c>
      <c r="B9" s="27">
        <v>19.899999999999999</v>
      </c>
      <c r="C9" s="7"/>
    </row>
    <row r="10" spans="1:3" ht="16.5" x14ac:dyDescent="0.45">
      <c r="A10" s="23" t="s">
        <v>56</v>
      </c>
      <c r="B10" s="27">
        <v>1.29</v>
      </c>
      <c r="C10" s="7"/>
    </row>
    <row r="11" spans="1:3" ht="16.5" x14ac:dyDescent="0.45">
      <c r="A11" s="23" t="s">
        <v>57</v>
      </c>
      <c r="B11" s="7"/>
      <c r="C11" s="7"/>
    </row>
    <row r="12" spans="1:3" ht="16.5" x14ac:dyDescent="0.45">
      <c r="A12" s="23" t="s">
        <v>58</v>
      </c>
      <c r="B12" s="7"/>
      <c r="C12" s="7"/>
    </row>
    <row r="13" spans="1:3" ht="16.5" x14ac:dyDescent="0.45">
      <c r="A13" s="23" t="s">
        <v>59</v>
      </c>
      <c r="B13" s="7"/>
      <c r="C13" s="7"/>
    </row>
    <row r="16" spans="1:3" ht="16.5" x14ac:dyDescent="0.45">
      <c r="A16" s="24" t="s">
        <v>60</v>
      </c>
    </row>
    <row r="17" spans="1:1" ht="49.5" x14ac:dyDescent="0.45">
      <c r="A17" s="24" t="s">
        <v>61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topLeftCell="A4" zoomScale="85" zoomScaleNormal="85" workbookViewId="0">
      <selection activeCell="I8" sqref="I8"/>
    </sheetView>
  </sheetViews>
  <sheetFormatPr baseColWidth="10" defaultRowHeight="14.25" x14ac:dyDescent="0.45"/>
  <cols>
    <col min="1" max="1" width="11.265625" customWidth="1"/>
    <col min="2" max="2" width="19.265625" customWidth="1"/>
    <col min="7" max="7" width="16.1328125" customWidth="1"/>
    <col min="8" max="8" width="19.86328125" bestFit="1" customWidth="1"/>
    <col min="9" max="9" width="25" customWidth="1"/>
    <col min="10" max="10" width="25.3984375" bestFit="1" customWidth="1"/>
  </cols>
  <sheetData>
    <row r="1" spans="1:10" ht="75.95" customHeight="1" x14ac:dyDescent="0.45">
      <c r="C1" s="1" t="s">
        <v>54</v>
      </c>
    </row>
    <row r="2" spans="1:10" ht="16.5" x14ac:dyDescent="0.6">
      <c r="A2" s="2" t="s">
        <v>21</v>
      </c>
    </row>
    <row r="4" spans="1:10" ht="16.5" x14ac:dyDescent="0.6">
      <c r="D4" s="10" t="s">
        <v>8</v>
      </c>
      <c r="G4" s="32" t="s">
        <v>9</v>
      </c>
      <c r="H4" s="33"/>
      <c r="I4" s="33"/>
      <c r="J4" s="34"/>
    </row>
    <row r="5" spans="1:10" ht="35.25" customHeight="1" x14ac:dyDescent="0.6">
      <c r="G5" s="9" t="s">
        <v>49</v>
      </c>
      <c r="H5" s="9" t="s">
        <v>11</v>
      </c>
      <c r="I5" s="18" t="s">
        <v>10</v>
      </c>
      <c r="J5" s="18" t="s">
        <v>47</v>
      </c>
    </row>
    <row r="6" spans="1:10" ht="16.5" x14ac:dyDescent="0.6">
      <c r="G6" s="19" t="s">
        <v>48</v>
      </c>
      <c r="H6" s="14">
        <v>45435.520833333336</v>
      </c>
      <c r="I6" s="13">
        <v>5.6349999999999998</v>
      </c>
      <c r="J6" s="25">
        <v>7.1870000000000003</v>
      </c>
    </row>
    <row r="7" spans="1:10" ht="16.5" x14ac:dyDescent="0.6">
      <c r="G7" s="19" t="s">
        <v>50</v>
      </c>
      <c r="H7" s="14">
        <v>45435.520833333336</v>
      </c>
      <c r="I7" s="13">
        <v>4.3769999999999998</v>
      </c>
      <c r="J7" s="20">
        <v>8.3420000000000005</v>
      </c>
    </row>
    <row r="8" spans="1:10" x14ac:dyDescent="0.45">
      <c r="B8" s="31" t="s">
        <v>62</v>
      </c>
      <c r="I8" s="17"/>
      <c r="J8" s="17"/>
    </row>
    <row r="9" spans="1:10" x14ac:dyDescent="0.45">
      <c r="I9" s="17"/>
      <c r="J9" s="17"/>
    </row>
    <row r="10" spans="1:10" x14ac:dyDescent="0.45">
      <c r="I10" s="17"/>
      <c r="J10" s="17"/>
    </row>
    <row r="11" spans="1:10" x14ac:dyDescent="0.45">
      <c r="I11" s="17"/>
      <c r="J11" s="17"/>
    </row>
    <row r="20" spans="1:2" ht="16.5" x14ac:dyDescent="0.6">
      <c r="A20" s="8"/>
    </row>
    <row r="27" spans="1:2" x14ac:dyDescent="0.45">
      <c r="B27" s="31" t="s">
        <v>16</v>
      </c>
    </row>
  </sheetData>
  <mergeCells count="1">
    <mergeCell ref="G4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opLeftCell="A5" zoomScale="52" zoomScaleNormal="85" workbookViewId="0">
      <selection activeCell="F25" sqref="F25"/>
    </sheetView>
  </sheetViews>
  <sheetFormatPr baseColWidth="10" defaultRowHeight="14.25" x14ac:dyDescent="0.45"/>
  <cols>
    <col min="1" max="1" width="25.265625" customWidth="1"/>
    <col min="2" max="2" width="23" customWidth="1"/>
    <col min="3" max="3" width="20" customWidth="1"/>
    <col min="10" max="10" width="13.59765625" customWidth="1"/>
    <col min="11" max="11" width="30.1328125" customWidth="1"/>
    <col min="12" max="12" width="42.1328125" customWidth="1"/>
    <col min="13" max="13" width="42.59765625" customWidth="1"/>
  </cols>
  <sheetData>
    <row r="1" spans="1:14" ht="60.95" customHeight="1" x14ac:dyDescent="0.45">
      <c r="B1" s="1" t="s">
        <v>54</v>
      </c>
    </row>
    <row r="2" spans="1:14" ht="16.5" x14ac:dyDescent="0.6">
      <c r="A2" s="2" t="s">
        <v>25</v>
      </c>
    </row>
    <row r="4" spans="1:14" ht="16.5" x14ac:dyDescent="0.6">
      <c r="A4" s="3" t="s">
        <v>34</v>
      </c>
      <c r="B4" s="3">
        <v>1.29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6.5" x14ac:dyDescent="0.6">
      <c r="A5" s="3" t="s">
        <v>35</v>
      </c>
      <c r="B5" s="3">
        <v>19.899999999999999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x14ac:dyDescent="0.6">
      <c r="A6" s="3" t="s">
        <v>36</v>
      </c>
      <c r="B6" s="3">
        <v>0.03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6.5" x14ac:dyDescent="0.6">
      <c r="A7" s="3" t="s">
        <v>37</v>
      </c>
      <c r="B7" s="3">
        <f>+(B5-B4)*0.8</f>
        <v>14.888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x14ac:dyDescent="0.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5" x14ac:dyDescent="0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5" x14ac:dyDescent="0.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15.5" x14ac:dyDescent="0.6">
      <c r="A11" s="3"/>
      <c r="B11" s="11" t="s">
        <v>0</v>
      </c>
      <c r="C11" s="11" t="s">
        <v>11</v>
      </c>
      <c r="D11" s="11" t="s">
        <v>26</v>
      </c>
      <c r="E11" s="11" t="s">
        <v>27</v>
      </c>
      <c r="F11" s="11" t="s">
        <v>12</v>
      </c>
      <c r="G11" s="11" t="s">
        <v>13</v>
      </c>
      <c r="H11" s="11" t="s">
        <v>1</v>
      </c>
      <c r="I11" s="11" t="s">
        <v>28</v>
      </c>
      <c r="J11" s="11" t="s">
        <v>29</v>
      </c>
      <c r="K11" s="11" t="s">
        <v>14</v>
      </c>
      <c r="L11" s="11" t="s">
        <v>30</v>
      </c>
      <c r="M11" s="11" t="s">
        <v>31</v>
      </c>
      <c r="N11" s="3"/>
    </row>
    <row r="12" spans="1:14" ht="16.5" x14ac:dyDescent="0.6">
      <c r="A12" s="12" t="s">
        <v>15</v>
      </c>
      <c r="B12" s="13">
        <v>1</v>
      </c>
      <c r="C12" s="14">
        <v>45435.527777777781</v>
      </c>
      <c r="D12" s="13">
        <v>60</v>
      </c>
      <c r="E12" s="13">
        <f>+D13</f>
        <v>60.2</v>
      </c>
      <c r="F12" s="13">
        <v>17</v>
      </c>
      <c r="G12" s="13">
        <v>15.593</v>
      </c>
      <c r="H12" s="13">
        <v>17</v>
      </c>
      <c r="I12" s="13">
        <f>+D12</f>
        <v>60</v>
      </c>
      <c r="J12" s="13">
        <f>+E12</f>
        <v>60.2</v>
      </c>
      <c r="K12" s="29">
        <f>+ABS((J12-I12-$B$6)/(G12-F12)/60*$B$5)</f>
        <v>4.007344231224895E-2</v>
      </c>
      <c r="L12" s="26">
        <v>7.6293333333333333</v>
      </c>
      <c r="M12" s="26">
        <v>0.70783333333333343</v>
      </c>
      <c r="N12" s="30"/>
    </row>
    <row r="13" spans="1:14" ht="16.5" x14ac:dyDescent="0.6">
      <c r="A13" s="12" t="s">
        <v>15</v>
      </c>
      <c r="B13" s="13">
        <f>+B12+1</f>
        <v>2</v>
      </c>
      <c r="C13" s="14">
        <f>+C12+2/24/60</f>
        <v>45435.529166666667</v>
      </c>
      <c r="D13" s="13">
        <v>60.2</v>
      </c>
      <c r="E13" s="13">
        <f t="shared" ref="E13:E21" si="0">+D14</f>
        <v>60.400000000000006</v>
      </c>
      <c r="F13" s="13">
        <f t="shared" ref="F13:F20" si="1">+G12</f>
        <v>15.593</v>
      </c>
      <c r="G13" s="13">
        <v>13.93</v>
      </c>
      <c r="H13" s="13">
        <v>17</v>
      </c>
      <c r="I13" s="13">
        <f t="shared" ref="I13:I20" si="2">+D13</f>
        <v>60.2</v>
      </c>
      <c r="J13" s="13">
        <f t="shared" ref="J13:J20" si="3">+E13</f>
        <v>60.400000000000006</v>
      </c>
      <c r="K13" s="29">
        <f>+ABS((J13-I13)/(G13-F13)/60*$B$5)</f>
        <v>3.9887753056725352E-2</v>
      </c>
      <c r="L13" s="26">
        <v>7.7793333333333328</v>
      </c>
      <c r="M13" s="26">
        <v>0.70783333333333343</v>
      </c>
      <c r="N13" s="30"/>
    </row>
    <row r="14" spans="1:14" ht="16.5" x14ac:dyDescent="0.6">
      <c r="A14" s="12" t="s">
        <v>15</v>
      </c>
      <c r="B14" s="13">
        <f t="shared" ref="B14:B32" si="4">+B13+1</f>
        <v>3</v>
      </c>
      <c r="C14" s="14">
        <f>+C13+2/24/60</f>
        <v>45435.530555555553</v>
      </c>
      <c r="D14" s="13">
        <v>60.400000000000006</v>
      </c>
      <c r="E14" s="13">
        <f t="shared" si="0"/>
        <v>60.600000000000009</v>
      </c>
      <c r="F14" s="13">
        <f t="shared" si="1"/>
        <v>13.93</v>
      </c>
      <c r="G14" s="13">
        <v>12.27</v>
      </c>
      <c r="H14" s="13">
        <v>17</v>
      </c>
      <c r="I14" s="13">
        <f t="shared" si="2"/>
        <v>60.400000000000006</v>
      </c>
      <c r="J14" s="13">
        <f t="shared" si="3"/>
        <v>60.600000000000009</v>
      </c>
      <c r="K14" s="29">
        <f t="shared" ref="K14:K20" si="5">+ABS((J14-I14)/(G14-F14)/60*$B$5)</f>
        <v>3.9959839357430284E-2</v>
      </c>
      <c r="L14" s="26">
        <v>9.36</v>
      </c>
      <c r="M14" s="26">
        <v>0.39700000000000002</v>
      </c>
      <c r="N14" s="30"/>
    </row>
    <row r="15" spans="1:14" ht="16.5" x14ac:dyDescent="0.6">
      <c r="A15" s="12" t="s">
        <v>15</v>
      </c>
      <c r="B15" s="13">
        <f t="shared" si="4"/>
        <v>4</v>
      </c>
      <c r="C15" s="14">
        <f>+C14+2/24/60</f>
        <v>45435.531944444439</v>
      </c>
      <c r="D15" s="13">
        <v>60.600000000000009</v>
      </c>
      <c r="E15" s="13">
        <f t="shared" si="0"/>
        <v>60.800000000000011</v>
      </c>
      <c r="F15" s="13">
        <f t="shared" si="1"/>
        <v>12.27</v>
      </c>
      <c r="G15" s="13">
        <v>10.618</v>
      </c>
      <c r="H15" s="13">
        <v>17</v>
      </c>
      <c r="I15" s="13">
        <f t="shared" si="2"/>
        <v>60.600000000000009</v>
      </c>
      <c r="J15" s="13">
        <f t="shared" si="3"/>
        <v>60.800000000000011</v>
      </c>
      <c r="K15" s="29">
        <f t="shared" si="5"/>
        <v>4.0153349475383959E-2</v>
      </c>
      <c r="L15" s="26">
        <v>7.5793333333333335</v>
      </c>
      <c r="M15" s="26">
        <v>0.70983333333333343</v>
      </c>
      <c r="N15" s="30"/>
    </row>
    <row r="16" spans="1:14" ht="16.5" x14ac:dyDescent="0.6">
      <c r="A16" s="12" t="s">
        <v>15</v>
      </c>
      <c r="B16" s="13">
        <f t="shared" si="4"/>
        <v>5</v>
      </c>
      <c r="C16" s="14">
        <f>+C15+2/24/60</f>
        <v>45435.533333333326</v>
      </c>
      <c r="D16" s="13">
        <v>60.800000000000011</v>
      </c>
      <c r="E16" s="13">
        <f t="shared" si="0"/>
        <v>61.000000000000014</v>
      </c>
      <c r="F16" s="13">
        <f t="shared" si="1"/>
        <v>10.618</v>
      </c>
      <c r="G16" s="13">
        <v>8.9589999999999996</v>
      </c>
      <c r="H16" s="13">
        <v>17</v>
      </c>
      <c r="I16" s="13">
        <f t="shared" si="2"/>
        <v>60.800000000000011</v>
      </c>
      <c r="J16" s="13">
        <f t="shared" si="3"/>
        <v>61.000000000000014</v>
      </c>
      <c r="K16" s="29">
        <f t="shared" si="5"/>
        <v>3.9983926059875975E-2</v>
      </c>
      <c r="L16" s="26">
        <v>7.7543333333333333</v>
      </c>
      <c r="M16" s="26">
        <v>0.70283333333333342</v>
      </c>
      <c r="N16" s="30"/>
    </row>
    <row r="17" spans="1:14" ht="16.5" x14ac:dyDescent="0.6">
      <c r="A17" s="12" t="s">
        <v>15</v>
      </c>
      <c r="B17" s="13">
        <f t="shared" si="4"/>
        <v>6</v>
      </c>
      <c r="C17" s="14">
        <f t="shared" ref="C17:C20" si="6">+C16+2/24/60</f>
        <v>45435.534722222212</v>
      </c>
      <c r="D17" s="13">
        <v>61.000000000000014</v>
      </c>
      <c r="E17" s="13">
        <f t="shared" si="0"/>
        <v>61.200000000000017</v>
      </c>
      <c r="F17" s="13">
        <f t="shared" si="1"/>
        <v>8.9589999999999996</v>
      </c>
      <c r="G17" s="13">
        <v>7.3010000000000002</v>
      </c>
      <c r="H17" s="13">
        <v>17</v>
      </c>
      <c r="I17" s="13">
        <f t="shared" si="2"/>
        <v>61.000000000000014</v>
      </c>
      <c r="J17" s="13">
        <f t="shared" si="3"/>
        <v>61.200000000000017</v>
      </c>
      <c r="K17" s="29">
        <f t="shared" si="5"/>
        <v>4.0008041817451323E-2</v>
      </c>
      <c r="L17" s="26">
        <v>7.2939999999999996</v>
      </c>
      <c r="M17" s="26">
        <v>0.53700000000000003</v>
      </c>
      <c r="N17" s="30"/>
    </row>
    <row r="18" spans="1:14" ht="16.5" x14ac:dyDescent="0.6">
      <c r="A18" s="12" t="s">
        <v>15</v>
      </c>
      <c r="B18" s="13">
        <f t="shared" si="4"/>
        <v>7</v>
      </c>
      <c r="C18" s="14">
        <f t="shared" si="6"/>
        <v>45435.536111111098</v>
      </c>
      <c r="D18" s="13">
        <v>61.200000000000017</v>
      </c>
      <c r="E18" s="13">
        <f t="shared" si="0"/>
        <v>61.40000000000002</v>
      </c>
      <c r="F18" s="13">
        <f t="shared" si="1"/>
        <v>7.3010000000000002</v>
      </c>
      <c r="G18" s="13">
        <v>5.6429999999999998</v>
      </c>
      <c r="H18" s="13">
        <v>17</v>
      </c>
      <c r="I18" s="13">
        <f t="shared" si="2"/>
        <v>61.200000000000017</v>
      </c>
      <c r="J18" s="13">
        <f t="shared" si="3"/>
        <v>61.40000000000002</v>
      </c>
      <c r="K18" s="29">
        <f t="shared" si="5"/>
        <v>4.0008041817451295E-2</v>
      </c>
      <c r="L18" s="26">
        <v>7.6751535547785554</v>
      </c>
      <c r="M18" s="26">
        <v>0.70283333333333342</v>
      </c>
      <c r="N18" s="30"/>
    </row>
    <row r="19" spans="1:14" ht="16.5" x14ac:dyDescent="0.6">
      <c r="A19" s="12" t="s">
        <v>15</v>
      </c>
      <c r="B19" s="13">
        <f t="shared" si="4"/>
        <v>8</v>
      </c>
      <c r="C19" s="14">
        <f t="shared" si="6"/>
        <v>45435.537499999984</v>
      </c>
      <c r="D19" s="13">
        <v>61.40000000000002</v>
      </c>
      <c r="E19" s="13">
        <f t="shared" si="0"/>
        <v>61.600000000000023</v>
      </c>
      <c r="F19" s="13">
        <f t="shared" si="1"/>
        <v>5.6429999999999998</v>
      </c>
      <c r="G19" s="13">
        <v>3.984</v>
      </c>
      <c r="H19" s="13">
        <v>17</v>
      </c>
      <c r="I19" s="13">
        <f t="shared" si="2"/>
        <v>61.40000000000002</v>
      </c>
      <c r="J19" s="13">
        <f t="shared" si="3"/>
        <v>61.600000000000023</v>
      </c>
      <c r="K19" s="29">
        <f t="shared" si="5"/>
        <v>3.9983926059875996E-2</v>
      </c>
      <c r="L19" s="26">
        <v>6.1989999999999998</v>
      </c>
      <c r="M19" s="26">
        <v>0.66300000000000003</v>
      </c>
      <c r="N19" s="30"/>
    </row>
    <row r="20" spans="1:14" ht="16.5" x14ac:dyDescent="0.6">
      <c r="A20" s="12" t="s">
        <v>15</v>
      </c>
      <c r="B20" s="13">
        <f t="shared" si="4"/>
        <v>9</v>
      </c>
      <c r="C20" s="14">
        <f t="shared" si="6"/>
        <v>45435.53888888887</v>
      </c>
      <c r="D20" s="13">
        <v>61.600000000000023</v>
      </c>
      <c r="E20" s="13">
        <v>61.8</v>
      </c>
      <c r="F20" s="13">
        <f t="shared" si="1"/>
        <v>3.984</v>
      </c>
      <c r="G20" s="13">
        <v>2.3260000000000001</v>
      </c>
      <c r="H20" s="13">
        <v>17</v>
      </c>
      <c r="I20" s="13">
        <f t="shared" si="2"/>
        <v>61.600000000000023</v>
      </c>
      <c r="J20" s="13">
        <f t="shared" si="3"/>
        <v>61.8</v>
      </c>
      <c r="K20" s="29">
        <f t="shared" si="5"/>
        <v>4.0008041817445626E-2</v>
      </c>
      <c r="L20" s="26">
        <v>7.7942083333333336</v>
      </c>
      <c r="M20" s="26">
        <v>0.70883333333333343</v>
      </c>
      <c r="N20" s="30"/>
    </row>
    <row r="21" spans="1:14" ht="16.5" x14ac:dyDescent="0.6">
      <c r="A21" s="12" t="s">
        <v>15</v>
      </c>
      <c r="B21" s="13">
        <f t="shared" si="4"/>
        <v>10</v>
      </c>
      <c r="C21" s="14">
        <f t="shared" ref="C21:C32" si="7">+C20+2/24/60</f>
        <v>45435.540277777756</v>
      </c>
      <c r="D21" s="13">
        <v>60</v>
      </c>
      <c r="E21" s="13">
        <f t="shared" si="0"/>
        <v>60.2</v>
      </c>
      <c r="F21" s="13">
        <v>4.7</v>
      </c>
      <c r="G21" s="13">
        <v>3.3029999999999999</v>
      </c>
      <c r="H21" s="13">
        <v>17</v>
      </c>
      <c r="I21" s="13">
        <f t="shared" ref="I21:I23" si="8">+D21</f>
        <v>60</v>
      </c>
      <c r="J21" s="13">
        <f t="shared" ref="J21:J23" si="9">+E21</f>
        <v>60.2</v>
      </c>
      <c r="K21" s="29">
        <f>+ABS((J21-I21-$B$6)/(G21-F21)/60*$B$5)</f>
        <v>4.0360295872107564E-2</v>
      </c>
      <c r="L21" s="26">
        <v>7.6392083333333334</v>
      </c>
      <c r="M21" s="26">
        <v>0.71283333333333343</v>
      </c>
      <c r="N21" s="30"/>
    </row>
    <row r="22" spans="1:14" ht="16.5" x14ac:dyDescent="0.6">
      <c r="A22" s="12" t="s">
        <v>15</v>
      </c>
      <c r="B22" s="13">
        <f t="shared" si="4"/>
        <v>11</v>
      </c>
      <c r="C22" s="14">
        <f t="shared" si="7"/>
        <v>45435.541666666642</v>
      </c>
      <c r="D22" s="13">
        <v>60.2</v>
      </c>
      <c r="E22" s="13">
        <v>60.4</v>
      </c>
      <c r="F22" s="13">
        <f>+G21</f>
        <v>3.3029999999999999</v>
      </c>
      <c r="G22" s="13">
        <v>1.645</v>
      </c>
      <c r="H22" s="13">
        <v>17</v>
      </c>
      <c r="I22" s="13">
        <f t="shared" si="8"/>
        <v>60.2</v>
      </c>
      <c r="J22" s="13">
        <f t="shared" si="9"/>
        <v>60.4</v>
      </c>
      <c r="K22" s="29">
        <f>+ABS((J22-I22)/(G22-F22)/60*$B$5)</f>
        <v>4.0008041817449894E-2</v>
      </c>
      <c r="L22" s="26">
        <v>7.6952083333333334</v>
      </c>
      <c r="M22" s="26">
        <v>0.71283333333333343</v>
      </c>
      <c r="N22" s="30"/>
    </row>
    <row r="23" spans="1:14" ht="16.5" x14ac:dyDescent="0.6">
      <c r="A23" s="12" t="s">
        <v>16</v>
      </c>
      <c r="B23" s="13">
        <f t="shared" si="4"/>
        <v>12</v>
      </c>
      <c r="C23" s="14">
        <v>45435.541666666664</v>
      </c>
      <c r="D23" s="13">
        <v>60</v>
      </c>
      <c r="E23" s="13">
        <v>59.8</v>
      </c>
      <c r="F23" s="13">
        <v>1.3</v>
      </c>
      <c r="G23" s="13">
        <v>2.71</v>
      </c>
      <c r="H23" s="13">
        <v>1.3</v>
      </c>
      <c r="I23" s="13">
        <f t="shared" si="8"/>
        <v>60</v>
      </c>
      <c r="J23" s="13">
        <f t="shared" si="9"/>
        <v>59.8</v>
      </c>
      <c r="K23" s="29">
        <f>+ABS((J23-I23+$B$6)/(G23-F23)/60*$B$5)</f>
        <v>3.9988179669031398E-2</v>
      </c>
      <c r="L23" s="26">
        <v>7.3049999999999997</v>
      </c>
      <c r="M23" s="26">
        <v>0.58499999999999996</v>
      </c>
      <c r="N23" s="3"/>
    </row>
    <row r="24" spans="1:14" ht="16.5" x14ac:dyDescent="0.6">
      <c r="A24" s="12" t="s">
        <v>16</v>
      </c>
      <c r="B24" s="13">
        <f t="shared" si="4"/>
        <v>13</v>
      </c>
      <c r="C24" s="14">
        <f t="shared" si="7"/>
        <v>45435.54305555555</v>
      </c>
      <c r="D24" s="13">
        <v>59.8</v>
      </c>
      <c r="E24" s="13">
        <v>59.599999999999994</v>
      </c>
      <c r="F24" s="13">
        <v>2.72</v>
      </c>
      <c r="G24" s="13">
        <v>4.3769999999999998</v>
      </c>
      <c r="H24" s="13">
        <v>1.3</v>
      </c>
      <c r="I24" s="13">
        <f t="shared" ref="I24:I32" si="10">+D24</f>
        <v>59.8</v>
      </c>
      <c r="J24" s="13">
        <f t="shared" ref="J24:J32" si="11">+E24</f>
        <v>59.599999999999994</v>
      </c>
      <c r="K24" s="29">
        <f t="shared" ref="K24:K32" si="12">+ABS((J24-I24)/(G24-F24)/60*$B$5)</f>
        <v>4.0032186682760582E-2</v>
      </c>
      <c r="L24" s="26">
        <v>7.6669356060606066</v>
      </c>
      <c r="M24" s="26">
        <v>0.70283333333333342</v>
      </c>
      <c r="N24" s="30"/>
    </row>
    <row r="25" spans="1:14" ht="16.5" x14ac:dyDescent="0.6">
      <c r="A25" s="12" t="s">
        <v>16</v>
      </c>
      <c r="B25" s="13">
        <f t="shared" si="4"/>
        <v>14</v>
      </c>
      <c r="C25" s="14">
        <f t="shared" si="7"/>
        <v>45435.544444444437</v>
      </c>
      <c r="D25" s="13">
        <v>59.599999999999994</v>
      </c>
      <c r="E25" s="13">
        <v>59.399999999999991</v>
      </c>
      <c r="F25" s="13">
        <v>4.3769999999999998</v>
      </c>
      <c r="G25" s="13">
        <v>6.0350000000000001</v>
      </c>
      <c r="H25" s="13">
        <v>1.3</v>
      </c>
      <c r="I25" s="13">
        <f t="shared" si="10"/>
        <v>59.599999999999994</v>
      </c>
      <c r="J25" s="13">
        <f t="shared" si="11"/>
        <v>59.399999999999991</v>
      </c>
      <c r="K25" s="29">
        <f t="shared" si="12"/>
        <v>4.0008041817451295E-2</v>
      </c>
      <c r="L25" s="26">
        <v>8.3420000000000005</v>
      </c>
      <c r="M25" s="26">
        <v>0.98299999999999998</v>
      </c>
    </row>
    <row r="26" spans="1:14" ht="16.5" x14ac:dyDescent="0.6">
      <c r="A26" s="12" t="s">
        <v>16</v>
      </c>
      <c r="B26" s="13">
        <f t="shared" si="4"/>
        <v>15</v>
      </c>
      <c r="C26" s="14">
        <f t="shared" si="7"/>
        <v>45435.545833333323</v>
      </c>
      <c r="D26" s="13">
        <v>59.399999999999991</v>
      </c>
      <c r="E26" s="13">
        <v>59.199999999999989</v>
      </c>
      <c r="F26" s="13">
        <v>6.0350000000000001</v>
      </c>
      <c r="G26" s="13">
        <v>7.694</v>
      </c>
      <c r="H26" s="13">
        <v>1.3</v>
      </c>
      <c r="I26" s="13">
        <f t="shared" si="10"/>
        <v>59.399999999999991</v>
      </c>
      <c r="J26" s="13">
        <f t="shared" si="11"/>
        <v>59.199999999999989</v>
      </c>
      <c r="K26" s="29">
        <f t="shared" si="12"/>
        <v>3.9983926059875996E-2</v>
      </c>
      <c r="L26" s="26">
        <v>7.75776893939394</v>
      </c>
      <c r="M26" s="26">
        <v>0.70683333333333342</v>
      </c>
      <c r="N26" s="30"/>
    </row>
    <row r="27" spans="1:14" ht="16.5" x14ac:dyDescent="0.6">
      <c r="A27" s="12" t="s">
        <v>16</v>
      </c>
      <c r="B27" s="13">
        <f t="shared" si="4"/>
        <v>16</v>
      </c>
      <c r="C27" s="14">
        <f t="shared" si="7"/>
        <v>45435.547222222209</v>
      </c>
      <c r="D27" s="13">
        <v>59.199999999999989</v>
      </c>
      <c r="E27" s="13">
        <v>58.999999999999986</v>
      </c>
      <c r="F27" s="13">
        <v>7.694</v>
      </c>
      <c r="G27" s="13">
        <v>9.3520000000000003</v>
      </c>
      <c r="H27" s="13">
        <v>1.3</v>
      </c>
      <c r="I27" s="13">
        <f t="shared" si="10"/>
        <v>59.199999999999989</v>
      </c>
      <c r="J27" s="13">
        <f t="shared" si="11"/>
        <v>58.999999999999986</v>
      </c>
      <c r="K27" s="29">
        <f t="shared" si="12"/>
        <v>4.0008041817451295E-2</v>
      </c>
      <c r="L27" s="26">
        <v>7</v>
      </c>
      <c r="M27" s="26">
        <v>1.1000000000000001</v>
      </c>
    </row>
    <row r="28" spans="1:14" ht="16.5" x14ac:dyDescent="0.6">
      <c r="A28" s="12" t="s">
        <v>16</v>
      </c>
      <c r="B28" s="13">
        <f t="shared" si="4"/>
        <v>17</v>
      </c>
      <c r="C28" s="14">
        <f t="shared" si="7"/>
        <v>45435.548611111095</v>
      </c>
      <c r="D28" s="13">
        <v>58.999999999999986</v>
      </c>
      <c r="E28" s="13">
        <v>58.799999999999983</v>
      </c>
      <c r="F28" s="13">
        <v>9.3520000000000003</v>
      </c>
      <c r="G28" s="13">
        <v>11.01</v>
      </c>
      <c r="H28" s="13">
        <v>1.3</v>
      </c>
      <c r="I28" s="13">
        <f t="shared" si="10"/>
        <v>58.999999999999986</v>
      </c>
      <c r="J28" s="13">
        <f t="shared" si="11"/>
        <v>58.799999999999983</v>
      </c>
      <c r="K28" s="29">
        <f t="shared" si="12"/>
        <v>4.0008041817451323E-2</v>
      </c>
      <c r="L28" s="26">
        <v>7.4853333333333332</v>
      </c>
      <c r="M28" s="26">
        <v>0.70283333333333342</v>
      </c>
      <c r="N28" s="30"/>
    </row>
    <row r="29" spans="1:14" ht="16.5" x14ac:dyDescent="0.6">
      <c r="A29" s="12" t="s">
        <v>16</v>
      </c>
      <c r="B29" s="13">
        <f t="shared" si="4"/>
        <v>18</v>
      </c>
      <c r="C29" s="14">
        <f t="shared" si="7"/>
        <v>45435.549999999981</v>
      </c>
      <c r="D29" s="13">
        <v>58.799999999999983</v>
      </c>
      <c r="E29" s="13">
        <v>58.59999999999998</v>
      </c>
      <c r="F29" s="13">
        <v>11.01</v>
      </c>
      <c r="G29" s="13">
        <v>12.669</v>
      </c>
      <c r="H29" s="13">
        <v>1.3</v>
      </c>
      <c r="I29" s="13">
        <f t="shared" si="10"/>
        <v>58.799999999999983</v>
      </c>
      <c r="J29" s="13">
        <f t="shared" si="11"/>
        <v>58.59999999999998</v>
      </c>
      <c r="K29" s="29">
        <f t="shared" si="12"/>
        <v>3.9983926059875975E-2</v>
      </c>
      <c r="L29" s="26">
        <v>7.745333333333333</v>
      </c>
      <c r="M29" s="26">
        <v>0.70483333333333342</v>
      </c>
      <c r="N29" s="30"/>
    </row>
    <row r="30" spans="1:14" ht="16.5" x14ac:dyDescent="0.6">
      <c r="A30" s="12" t="s">
        <v>16</v>
      </c>
      <c r="B30" s="13">
        <f t="shared" si="4"/>
        <v>19</v>
      </c>
      <c r="C30" s="14">
        <f t="shared" si="7"/>
        <v>45435.551388888867</v>
      </c>
      <c r="D30" s="13">
        <v>58.59999999999998</v>
      </c>
      <c r="E30" s="13">
        <v>58.399999999999977</v>
      </c>
      <c r="F30" s="13">
        <v>12.669</v>
      </c>
      <c r="G30" s="13">
        <v>14.327</v>
      </c>
      <c r="H30" s="13">
        <v>1.3</v>
      </c>
      <c r="I30" s="13">
        <f t="shared" si="10"/>
        <v>58.59999999999998</v>
      </c>
      <c r="J30" s="13">
        <f t="shared" si="11"/>
        <v>58.399999999999977</v>
      </c>
      <c r="K30" s="29">
        <f t="shared" si="12"/>
        <v>4.0008041817451323E-2</v>
      </c>
      <c r="L30" s="26">
        <v>7.4673333333333334</v>
      </c>
      <c r="M30" s="26">
        <v>0.71883333333333344</v>
      </c>
      <c r="N30" s="30"/>
    </row>
    <row r="31" spans="1:14" ht="16.5" x14ac:dyDescent="0.6">
      <c r="A31" s="12" t="s">
        <v>16</v>
      </c>
      <c r="B31" s="13">
        <f t="shared" si="4"/>
        <v>20</v>
      </c>
      <c r="C31" s="14">
        <f t="shared" si="7"/>
        <v>45435.552777777753</v>
      </c>
      <c r="D31" s="13">
        <v>58.399999999999977</v>
      </c>
      <c r="E31" s="13">
        <v>58.199999999999974</v>
      </c>
      <c r="F31" s="13">
        <v>14.327</v>
      </c>
      <c r="G31" s="13">
        <v>15.984999999999999</v>
      </c>
      <c r="H31" s="13">
        <v>1.3</v>
      </c>
      <c r="I31" s="13">
        <f t="shared" si="10"/>
        <v>58.399999999999977</v>
      </c>
      <c r="J31" s="13">
        <f t="shared" si="11"/>
        <v>58.199999999999974</v>
      </c>
      <c r="K31" s="29">
        <f t="shared" si="12"/>
        <v>4.0008041817451323E-2</v>
      </c>
      <c r="L31" s="26">
        <v>7.4553333333333329</v>
      </c>
      <c r="M31" s="26">
        <v>0.71583333333333343</v>
      </c>
      <c r="N31" s="30"/>
    </row>
    <row r="32" spans="1:14" ht="16.5" x14ac:dyDescent="0.6">
      <c r="A32" s="12" t="s">
        <v>16</v>
      </c>
      <c r="B32" s="13">
        <f t="shared" si="4"/>
        <v>21</v>
      </c>
      <c r="C32" s="14">
        <f t="shared" si="7"/>
        <v>45435.55416666664</v>
      </c>
      <c r="D32" s="13">
        <v>58.199999999999974</v>
      </c>
      <c r="E32" s="13">
        <v>57.999999999999972</v>
      </c>
      <c r="F32" s="13">
        <v>15.984999999999999</v>
      </c>
      <c r="G32" s="13">
        <v>17.643999999999998</v>
      </c>
      <c r="H32" s="13">
        <v>1.3</v>
      </c>
      <c r="I32" s="13">
        <f t="shared" si="10"/>
        <v>58.199999999999974</v>
      </c>
      <c r="J32" s="13">
        <f t="shared" si="11"/>
        <v>57.999999999999972</v>
      </c>
      <c r="K32" s="29">
        <f t="shared" si="12"/>
        <v>3.9983926059876017E-2</v>
      </c>
      <c r="L32" s="26">
        <v>7.450333333333333</v>
      </c>
      <c r="M32" s="26">
        <v>0.70683333333333342</v>
      </c>
      <c r="N32" s="30"/>
    </row>
    <row r="33" spans="2:13" ht="16.5" x14ac:dyDescent="0.6">
      <c r="B33" s="3"/>
      <c r="C33" s="21" t="s">
        <v>51</v>
      </c>
      <c r="D33" s="3"/>
      <c r="G33" s="3"/>
      <c r="H33" s="3"/>
      <c r="K33" s="29">
        <f>+AVERAGE(K12:K32)</f>
        <v>4.0021288242005848E-2</v>
      </c>
      <c r="L33" s="28">
        <f>+AVERAGE(L12:L32)</f>
        <v>7.6225944333444335</v>
      </c>
      <c r="M33" s="28">
        <f>+AVERAGE(M12:M32)</f>
        <v>0.70902380952380961</v>
      </c>
    </row>
    <row r="34" spans="2:13" ht="16.5" x14ac:dyDescent="0.6">
      <c r="C34" s="22" t="s">
        <v>52</v>
      </c>
      <c r="K34" s="15" t="s">
        <v>17</v>
      </c>
      <c r="L34" s="16" t="s">
        <v>32</v>
      </c>
      <c r="M34" s="15" t="s">
        <v>33</v>
      </c>
    </row>
    <row r="35" spans="2:13" ht="16.5" x14ac:dyDescent="0.6">
      <c r="E35" s="3" t="s">
        <v>53</v>
      </c>
      <c r="F35" s="3">
        <f>+MAX(F12:G22)-MIN(F12:G22)</f>
        <v>15.355</v>
      </c>
    </row>
    <row r="36" spans="2:13" ht="16.5" x14ac:dyDescent="0.6">
      <c r="E36" s="3" t="s">
        <v>53</v>
      </c>
      <c r="F36" s="3">
        <f>+MAX(F23:G32)-MIN(F23:G32)</f>
        <v>16.343999999999998</v>
      </c>
    </row>
  </sheetData>
  <conditionalFormatting sqref="F12:G32">
    <cfRule type="top10" dxfId="1" priority="7" bottom="1" rank="1"/>
    <cfRule type="top10" dxfId="0" priority="8" rank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F22" zoomScale="93" zoomScaleNormal="175" workbookViewId="0">
      <selection activeCell="N26" sqref="N26"/>
    </sheetView>
  </sheetViews>
  <sheetFormatPr baseColWidth="10" defaultRowHeight="14.25" x14ac:dyDescent="0.45"/>
  <cols>
    <col min="1" max="1" width="29" customWidth="1"/>
    <col min="2" max="2" width="27.265625" customWidth="1"/>
  </cols>
  <sheetData>
    <row r="1" spans="1:14" ht="74.45" customHeight="1" x14ac:dyDescent="0.45">
      <c r="B1" s="1" t="s">
        <v>54</v>
      </c>
    </row>
    <row r="2" spans="1:14" ht="16.5" x14ac:dyDescent="0.6">
      <c r="A2" s="8" t="s">
        <v>2</v>
      </c>
      <c r="B2" s="3" t="s">
        <v>22</v>
      </c>
      <c r="C2" s="3"/>
      <c r="D2" s="3"/>
      <c r="E2" s="3"/>
      <c r="F2" s="3"/>
      <c r="G2" s="3"/>
      <c r="H2" s="3"/>
      <c r="I2" s="3"/>
      <c r="J2" s="3"/>
      <c r="K2" s="3"/>
    </row>
    <row r="3" spans="1:14" ht="16.5" x14ac:dyDescent="0.6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16.5" x14ac:dyDescent="0.6">
      <c r="A4" s="8" t="s">
        <v>41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ht="16.5" x14ac:dyDescent="0.6">
      <c r="A5" s="3" t="s">
        <v>18</v>
      </c>
      <c r="B5" s="3"/>
      <c r="C5" s="3"/>
      <c r="D5" s="3"/>
      <c r="F5" s="3" t="s">
        <v>19</v>
      </c>
      <c r="H5" s="3"/>
      <c r="I5" s="3"/>
      <c r="J5" s="3"/>
      <c r="N5" s="3" t="s">
        <v>20</v>
      </c>
    </row>
    <row r="6" spans="1:14" ht="16.5" x14ac:dyDescent="0.6">
      <c r="B6" s="3"/>
      <c r="C6" s="3"/>
      <c r="D6" s="3"/>
      <c r="E6" s="3"/>
      <c r="F6" s="3"/>
      <c r="G6" s="3"/>
      <c r="H6" s="3"/>
      <c r="I6" s="3"/>
      <c r="J6" s="3"/>
      <c r="K6" s="3"/>
    </row>
    <row r="22" spans="14:14" x14ac:dyDescent="0.45">
      <c r="N22" t="s">
        <v>45</v>
      </c>
    </row>
    <row r="23" spans="14:14" x14ac:dyDescent="0.45">
      <c r="N23" t="s">
        <v>44</v>
      </c>
    </row>
    <row r="24" spans="14:14" x14ac:dyDescent="0.45">
      <c r="N24" t="s">
        <v>43</v>
      </c>
    </row>
    <row r="44" spans="1:14" ht="16.5" x14ac:dyDescent="0.6">
      <c r="A44" s="8" t="s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4" ht="16.5" x14ac:dyDescent="0.6">
      <c r="A45" s="3" t="s">
        <v>18</v>
      </c>
      <c r="B45" s="3"/>
      <c r="C45" s="3"/>
      <c r="D45" s="3"/>
      <c r="F45" s="3" t="s">
        <v>19</v>
      </c>
      <c r="H45" s="3"/>
      <c r="I45" s="3"/>
      <c r="J45" s="3"/>
      <c r="N45" s="3" t="s">
        <v>20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2024-07-24T16:07:28Z</dcterms:modified>
</cp:coreProperties>
</file>